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m\Libro Pizza\Blog\Fogli di calcolo\"/>
    </mc:Choice>
  </mc:AlternateContent>
  <workbookProtection workbookAlgorithmName="SHA-512" workbookHashValue="TbYxr6daXvoKM569rwAVX6khk079tYBjMgGNhgNYe8Y1Aj6c4y+6U4Au2m624fPnVI5gu07ZdYfbyAvj34fTOw==" workbookSaltValue="T1mnALrnTGUCP1VpNbVW1A==" workbookSpinCount="100000" lockStructure="1"/>
  <bookViews>
    <workbookView xWindow="120" yWindow="120" windowWidth="20115" windowHeight="12555"/>
  </bookViews>
  <sheets>
    <sheet name="ing.pizza" sheetId="1" r:id="rId1"/>
    <sheet name="Calcoli" sheetId="2" state="hidden" r:id="rId2"/>
  </sheets>
  <definedNames>
    <definedName name="Burro">Calcoli!$E$25</definedName>
    <definedName name="Cioccolato">Calcoli!$E$26</definedName>
    <definedName name="Classica" workbookParameter="1">ing.pizza!$C$5</definedName>
    <definedName name="Farina">ing.pizza!$D$12</definedName>
    <definedName name="Latte">Calcoli!$E$18</definedName>
    <definedName name="Lievito">Calcoli!$E$21</definedName>
    <definedName name="Malto">Calcoli!$E$19</definedName>
    <definedName name="MetodoA">Calcoli!$H$5</definedName>
    <definedName name="Miele">Calcoli!$E$22</definedName>
    <definedName name="PanettoClassica">Calcoli!$C$10</definedName>
    <definedName name="Sale">Calcoli!$E$24</definedName>
    <definedName name="TAmbiente" workbookParameter="1">ing.pizza!$C$6</definedName>
    <definedName name="Tautolisi">Calcoli!$C$7</definedName>
    <definedName name="TFarina" workbookParameter="1">ing.pizza!$C$7</definedName>
    <definedName name="Uova">Calcoli!$E$20</definedName>
    <definedName name="Zucchero">Calcoli!$E$23</definedName>
  </definedNames>
  <calcPr calcId="152511"/>
</workbook>
</file>

<file path=xl/calcChain.xml><?xml version="1.0" encoding="utf-8"?>
<calcChain xmlns="http://schemas.openxmlformats.org/spreadsheetml/2006/main">
  <c r="E27" i="2" l="1"/>
  <c r="D18" i="2"/>
  <c r="D17" i="2"/>
  <c r="D19" i="2"/>
  <c r="D20" i="2"/>
  <c r="D21" i="2"/>
  <c r="D22" i="2"/>
  <c r="D23" i="2"/>
  <c r="D24" i="2"/>
  <c r="D25" i="2"/>
  <c r="D26" i="2"/>
  <c r="C27" i="2"/>
  <c r="H5" i="2" l="1"/>
  <c r="C3" i="2" l="1"/>
  <c r="C2" i="2"/>
  <c r="C11" i="2" l="1"/>
  <c r="C4" i="2" l="1"/>
  <c r="C7" i="2" l="1"/>
  <c r="C12" i="2"/>
  <c r="C14" i="2" s="1"/>
  <c r="E17" i="2" s="1"/>
  <c r="E22" i="2" l="1"/>
  <c r="D17" i="1" s="1"/>
  <c r="E26" i="2"/>
  <c r="D21" i="1" s="1"/>
  <c r="E21" i="2"/>
  <c r="D16" i="1" s="1"/>
  <c r="E25" i="2"/>
  <c r="D20" i="1" s="1"/>
  <c r="E19" i="2"/>
  <c r="D14" i="1" s="1"/>
  <c r="E23" i="2"/>
  <c r="D18" i="1" s="1"/>
  <c r="E20" i="2"/>
  <c r="D15" i="1" s="1"/>
  <c r="E24" i="2"/>
  <c r="D19" i="1" s="1"/>
  <c r="E18" i="2"/>
  <c r="D13" i="1" s="1"/>
  <c r="E13" i="1"/>
  <c r="D12" i="1" l="1"/>
</calcChain>
</file>

<file path=xl/sharedStrings.xml><?xml version="1.0" encoding="utf-8"?>
<sst xmlns="http://schemas.openxmlformats.org/spreadsheetml/2006/main" count="51" uniqueCount="41">
  <si>
    <t>Numero</t>
  </si>
  <si>
    <t>Ingredienti</t>
  </si>
  <si>
    <t>Metodo di impasto</t>
  </si>
  <si>
    <t>Farina</t>
  </si>
  <si>
    <t>T ambiente</t>
  </si>
  <si>
    <t>T farina</t>
  </si>
  <si>
    <t>Sale</t>
  </si>
  <si>
    <t>A mano</t>
  </si>
  <si>
    <t>Planetaria</t>
  </si>
  <si>
    <t>Frullino con spirale</t>
  </si>
  <si>
    <t>Peso</t>
  </si>
  <si>
    <t>Perdita peso</t>
  </si>
  <si>
    <t>Totale</t>
  </si>
  <si>
    <t>Pizza classica ed in teglia con impasto diretto a lunga fermentazione</t>
  </si>
  <si>
    <t>T finale</t>
  </si>
  <si>
    <t>T impastatrice</t>
  </si>
  <si>
    <t>Lievito di birra</t>
  </si>
  <si>
    <t>Panetto classico</t>
  </si>
  <si>
    <t>Ricetta:</t>
  </si>
  <si>
    <t>Autore:</t>
  </si>
  <si>
    <t>ing.pizza</t>
  </si>
  <si>
    <t>Temperatura ambiente</t>
  </si>
  <si>
    <t>Temperatura della farina</t>
  </si>
  <si>
    <t>All'inizio della fase di impasto</t>
  </si>
  <si>
    <t>Per l'autolisi</t>
  </si>
  <si>
    <t>Successivamente quando l'impasto ha preso consistenza</t>
  </si>
  <si>
    <t>Latte</t>
  </si>
  <si>
    <t>Burro</t>
  </si>
  <si>
    <t>Malto</t>
  </si>
  <si>
    <t>Malto d'orzo diastasico</t>
  </si>
  <si>
    <t>(Temperatura 15/20°C)</t>
  </si>
  <si>
    <t>Per presenza burro</t>
  </si>
  <si>
    <t>Temperatura del latte</t>
  </si>
  <si>
    <t xml:space="preserve"> </t>
  </si>
  <si>
    <t>Uova</t>
  </si>
  <si>
    <t>Zucchero</t>
  </si>
  <si>
    <t>Miele di acacia</t>
  </si>
  <si>
    <t>Cioccolato al latte 45%</t>
  </si>
  <si>
    <t>A conclusione</t>
  </si>
  <si>
    <t>Numero di panini (ca.40gr)</t>
  </si>
  <si>
    <t>Panini dolci con gocce di cioccolato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</si>
</sst>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&quot;°C&quot;"/>
    <numFmt numFmtId="165" formatCode="0&quot;gr&quot;"/>
    <numFmt numFmtId="166" formatCode="#,##0&quot;gr&quot;"/>
    <numFmt numFmtId="167" formatCode="#,##0.0&quot;gr&quot;"/>
    <numFmt numFmtId="168" formatCode="&quot;(Temperatura &quot;0.0&quot;°C)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2" fillId="30" borderId="4" applyNumberFormat="0" applyFont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/>
    <xf numFmtId="164" fontId="1" fillId="0" borderId="10" xfId="0" applyNumberFormat="1" applyFont="1" applyFill="1" applyBorder="1"/>
    <xf numFmtId="164" fontId="19" fillId="34" borderId="10" xfId="0" applyNumberFormat="1" applyFont="1" applyFill="1" applyBorder="1"/>
    <xf numFmtId="0" fontId="1" fillId="0" borderId="10" xfId="0" applyFont="1" applyFill="1" applyBorder="1" applyAlignment="1">
      <alignment horizontal="right"/>
    </xf>
    <xf numFmtId="166" fontId="1" fillId="0" borderId="10" xfId="0" applyNumberFormat="1" applyFont="1" applyFill="1" applyBorder="1"/>
    <xf numFmtId="0" fontId="1" fillId="0" borderId="10" xfId="0" applyFont="1" applyFill="1" applyBorder="1" applyAlignment="1">
      <alignment horizontal="left"/>
    </xf>
    <xf numFmtId="166" fontId="19" fillId="34" borderId="10" xfId="0" applyNumberFormat="1" applyFont="1" applyFill="1" applyBorder="1"/>
    <xf numFmtId="166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/>
    <xf numFmtId="167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/>
    <xf numFmtId="0" fontId="20" fillId="0" borderId="10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6" fontId="23" fillId="0" borderId="15" xfId="0" applyNumberFormat="1" applyFont="1" applyFill="1" applyBorder="1" applyAlignment="1">
      <alignment horizontal="right"/>
    </xf>
    <xf numFmtId="0" fontId="23" fillId="0" borderId="16" xfId="0" applyFont="1" applyFill="1" applyBorder="1"/>
    <xf numFmtId="166" fontId="23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/>
    <xf numFmtId="167" fontId="23" fillId="0" borderId="15" xfId="0" applyNumberFormat="1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right"/>
    </xf>
    <xf numFmtId="168" fontId="22" fillId="0" borderId="16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4" fillId="36" borderId="17" xfId="0" applyFont="1" applyFill="1" applyBorder="1" applyAlignment="1">
      <alignment horizontal="right"/>
    </xf>
    <xf numFmtId="0" fontId="23" fillId="33" borderId="0" xfId="0" applyFont="1" applyFill="1" applyBorder="1"/>
    <xf numFmtId="0" fontId="23" fillId="33" borderId="0" xfId="0" applyFont="1" applyFill="1" applyBorder="1" applyAlignment="1"/>
    <xf numFmtId="0" fontId="23" fillId="33" borderId="0" xfId="0" applyFont="1" applyFill="1" applyBorder="1" applyAlignment="1">
      <alignment horizontal="right"/>
    </xf>
    <xf numFmtId="164" fontId="24" fillId="35" borderId="27" xfId="0" applyNumberFormat="1" applyFont="1" applyFill="1" applyBorder="1" applyAlignment="1" applyProtection="1">
      <alignment horizontal="right"/>
      <protection locked="0"/>
    </xf>
    <xf numFmtId="164" fontId="24" fillId="35" borderId="19" xfId="0" applyNumberFormat="1" applyFont="1" applyFill="1" applyBorder="1" applyAlignment="1" applyProtection="1">
      <alignment horizontal="right"/>
      <protection locked="0"/>
    </xf>
    <xf numFmtId="166" fontId="23" fillId="33" borderId="0" xfId="0" applyNumberFormat="1" applyFont="1" applyFill="1" applyBorder="1"/>
    <xf numFmtId="1" fontId="24" fillId="35" borderId="25" xfId="0" applyNumberFormat="1" applyFont="1" applyFill="1" applyBorder="1" applyAlignment="1" applyProtection="1">
      <alignment horizontal="right"/>
      <protection locked="0"/>
    </xf>
    <xf numFmtId="168" fontId="22" fillId="0" borderId="29" xfId="0" applyNumberFormat="1" applyFont="1" applyFill="1" applyBorder="1" applyAlignment="1">
      <alignment horizontal="right"/>
    </xf>
    <xf numFmtId="168" fontId="22" fillId="0" borderId="19" xfId="0" quotePrefix="1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3" fillId="36" borderId="15" xfId="42" applyFont="1" applyFill="1" applyBorder="1" applyAlignment="1">
      <alignment horizontal="left"/>
    </xf>
    <xf numFmtId="0" fontId="23" fillId="36" borderId="16" xfId="42" applyFont="1" applyFill="1" applyBorder="1" applyAlignment="1">
      <alignment horizontal="left"/>
    </xf>
    <xf numFmtId="0" fontId="23" fillId="36" borderId="18" xfId="42" applyFont="1" applyFill="1" applyBorder="1" applyAlignment="1">
      <alignment horizontal="left"/>
    </xf>
    <xf numFmtId="0" fontId="23" fillId="36" borderId="19" xfId="42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 vertical="center" wrapText="1"/>
    </xf>
    <xf numFmtId="166" fontId="23" fillId="0" borderId="32" xfId="0" applyNumberFormat="1" applyFont="1" applyFill="1" applyBorder="1" applyAlignment="1">
      <alignment horizontal="right"/>
    </xf>
    <xf numFmtId="166" fontId="23" fillId="0" borderId="30" xfId="0" applyNumberFormat="1" applyFont="1" applyFill="1" applyBorder="1" applyAlignment="1">
      <alignment horizontal="right"/>
    </xf>
    <xf numFmtId="166" fontId="23" fillId="0" borderId="33" xfId="0" applyNumberFormat="1" applyFont="1" applyFill="1" applyBorder="1" applyAlignment="1">
      <alignment horizontal="right"/>
    </xf>
    <xf numFmtId="0" fontId="23" fillId="0" borderId="29" xfId="0" applyFont="1" applyFill="1" applyBorder="1"/>
    <xf numFmtId="167" fontId="23" fillId="0" borderId="34" xfId="0" applyNumberFormat="1" applyFont="1" applyFill="1" applyBorder="1" applyAlignment="1">
      <alignment horizontal="right"/>
    </xf>
    <xf numFmtId="166" fontId="23" fillId="0" borderId="35" xfId="0" applyNumberFormat="1" applyFont="1" applyFill="1" applyBorder="1" applyAlignment="1">
      <alignment horizontal="right"/>
    </xf>
    <xf numFmtId="167" fontId="23" fillId="0" borderId="35" xfId="0" applyNumberFormat="1" applyFont="1" applyFill="1" applyBorder="1" applyAlignment="1">
      <alignment horizontal="right"/>
    </xf>
    <xf numFmtId="166" fontId="23" fillId="0" borderId="36" xfId="0" applyNumberFormat="1" applyFont="1" applyFill="1" applyBorder="1" applyAlignment="1">
      <alignment horizontal="right"/>
    </xf>
    <xf numFmtId="0" fontId="24" fillId="0" borderId="37" xfId="0" applyFont="1" applyFill="1" applyBorder="1" applyAlignment="1">
      <alignment horizontal="right"/>
    </xf>
    <xf numFmtId="0" fontId="23" fillId="0" borderId="37" xfId="0" applyFont="1" applyFill="1" applyBorder="1" applyAlignment="1">
      <alignment horizontal="right"/>
    </xf>
    <xf numFmtId="0" fontId="23" fillId="0" borderId="29" xfId="0" applyFont="1" applyFill="1" applyBorder="1" applyAlignment="1"/>
    <xf numFmtId="0" fontId="23" fillId="0" borderId="38" xfId="0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right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alcoli!$F$5" fmlaRange="Calcoli!$G$2:$G$4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219075</xdr:rowOff>
        </xdr:from>
        <xdr:to>
          <xdr:col>2</xdr:col>
          <xdr:colOff>1628775</xdr:colOff>
          <xdr:row>9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gpizza.altervista.org/panini-dolci-con&#8230;ce-di-cioccolato/" TargetMode="External"/><Relationship Id="rId1" Type="http://schemas.openxmlformats.org/officeDocument/2006/relationships/hyperlink" Target="mailto:ing.pizza@gmail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K73"/>
  <sheetViews>
    <sheetView showGridLines="0" showRowColHeaders="0" tabSelected="1" zoomScale="130" zoomScaleNormal="130" workbookViewId="0">
      <selection activeCell="E7" sqref="E7"/>
    </sheetView>
  </sheetViews>
  <sheetFormatPr defaultColWidth="0" defaultRowHeight="18" zeroHeight="1" x14ac:dyDescent="0.25"/>
  <cols>
    <col min="1" max="1" width="9.140625" style="39" customWidth="1"/>
    <col min="2" max="2" width="37.42578125" style="23" customWidth="1"/>
    <col min="3" max="3" width="27.85546875" style="21" customWidth="1"/>
    <col min="4" max="4" width="16" style="21" customWidth="1"/>
    <col min="5" max="5" width="24.140625" style="21" customWidth="1"/>
    <col min="6" max="6" width="10.140625" style="39" customWidth="1"/>
    <col min="7" max="7" width="14.85546875" style="21" hidden="1" customWidth="1"/>
    <col min="8" max="10" width="9.140625" style="21" hidden="1" customWidth="1"/>
    <col min="11" max="11" width="9.42578125" style="21" hidden="1" customWidth="1"/>
    <col min="12" max="16384" width="9.140625" style="21" hidden="1"/>
  </cols>
  <sheetData>
    <row r="1" spans="2:7" s="39" customFormat="1" ht="18.75" thickBot="1" x14ac:dyDescent="0.3">
      <c r="B1" s="41"/>
    </row>
    <row r="2" spans="2:7" x14ac:dyDescent="0.25">
      <c r="B2" s="37" t="s">
        <v>18</v>
      </c>
      <c r="C2" s="56" t="s">
        <v>40</v>
      </c>
      <c r="D2" s="56"/>
      <c r="E2" s="57"/>
      <c r="F2" s="40"/>
      <c r="G2" s="22"/>
    </row>
    <row r="3" spans="2:7" ht="18.75" thickBot="1" x14ac:dyDescent="0.3">
      <c r="B3" s="38" t="s">
        <v>19</v>
      </c>
      <c r="C3" s="58" t="s">
        <v>20</v>
      </c>
      <c r="D3" s="58"/>
      <c r="E3" s="59"/>
      <c r="F3" s="40"/>
      <c r="G3" s="22"/>
    </row>
    <row r="4" spans="2:7" ht="18.75" thickBot="1" x14ac:dyDescent="0.3">
      <c r="B4" s="70"/>
      <c r="E4" s="65"/>
    </row>
    <row r="5" spans="2:7" x14ac:dyDescent="0.25">
      <c r="B5" s="35" t="s">
        <v>39</v>
      </c>
      <c r="C5" s="45">
        <v>12</v>
      </c>
      <c r="E5" s="65"/>
    </row>
    <row r="6" spans="2:7" x14ac:dyDescent="0.25">
      <c r="B6" s="36" t="s">
        <v>21</v>
      </c>
      <c r="C6" s="42">
        <v>20</v>
      </c>
      <c r="E6" s="65"/>
    </row>
    <row r="7" spans="2:7" ht="18.75" thickBot="1" x14ac:dyDescent="0.3">
      <c r="B7" s="34" t="s">
        <v>22</v>
      </c>
      <c r="C7" s="43">
        <v>19</v>
      </c>
      <c r="E7" s="65"/>
    </row>
    <row r="8" spans="2:7" x14ac:dyDescent="0.25">
      <c r="B8" s="70"/>
      <c r="C8" s="24" t="s">
        <v>33</v>
      </c>
      <c r="E8" s="65"/>
    </row>
    <row r="9" spans="2:7" x14ac:dyDescent="0.25">
      <c r="B9" s="70" t="s">
        <v>2</v>
      </c>
      <c r="C9" s="22"/>
      <c r="D9" s="22"/>
      <c r="E9" s="65"/>
    </row>
    <row r="10" spans="2:7" ht="18.75" thickBot="1" x14ac:dyDescent="0.3">
      <c r="B10" s="71"/>
      <c r="E10" s="72"/>
      <c r="F10" s="40"/>
      <c r="G10" s="22"/>
    </row>
    <row r="11" spans="2:7" ht="18.75" thickBot="1" x14ac:dyDescent="0.3">
      <c r="B11" s="53" t="s">
        <v>1</v>
      </c>
      <c r="C11" s="54"/>
      <c r="D11" s="54"/>
      <c r="E11" s="55"/>
    </row>
    <row r="12" spans="2:7" x14ac:dyDescent="0.25">
      <c r="B12" s="48" t="s">
        <v>24</v>
      </c>
      <c r="C12" s="30" t="s">
        <v>3</v>
      </c>
      <c r="D12" s="25">
        <f>Calcoli!E17</f>
        <v>250</v>
      </c>
      <c r="E12" s="26"/>
    </row>
    <row r="13" spans="2:7" ht="18.75" thickBot="1" x14ac:dyDescent="0.3">
      <c r="B13" s="49"/>
      <c r="C13" s="31" t="s">
        <v>26</v>
      </c>
      <c r="D13" s="27">
        <f>Calcoli!E18</f>
        <v>137.5</v>
      </c>
      <c r="E13" s="32">
        <f>Tautolisi</f>
        <v>22</v>
      </c>
      <c r="F13" s="44"/>
    </row>
    <row r="14" spans="2:7" x14ac:dyDescent="0.25">
      <c r="B14" s="48" t="s">
        <v>23</v>
      </c>
      <c r="C14" s="62" t="s">
        <v>29</v>
      </c>
      <c r="D14" s="66">
        <f>ROUNDUP(Malto,1)</f>
        <v>1.3</v>
      </c>
      <c r="E14" s="33"/>
    </row>
    <row r="15" spans="2:7" x14ac:dyDescent="0.25">
      <c r="B15" s="50"/>
      <c r="C15" s="63" t="s">
        <v>34</v>
      </c>
      <c r="D15" s="67">
        <f>ROUNDUP(Uova,0)</f>
        <v>30</v>
      </c>
      <c r="E15" s="46"/>
    </row>
    <row r="16" spans="2:7" x14ac:dyDescent="0.25">
      <c r="B16" s="50"/>
      <c r="C16" s="63" t="s">
        <v>16</v>
      </c>
      <c r="D16" s="68">
        <f>ROUNDUP(Lievito,1)</f>
        <v>3</v>
      </c>
      <c r="E16" s="46"/>
    </row>
    <row r="17" spans="2:5" x14ac:dyDescent="0.25">
      <c r="B17" s="50"/>
      <c r="C17" s="63" t="s">
        <v>36</v>
      </c>
      <c r="D17" s="67">
        <f>ROUNDUP(Miele,0)</f>
        <v>10</v>
      </c>
      <c r="E17" s="46"/>
    </row>
    <row r="18" spans="2:5" ht="18" customHeight="1" thickBot="1" x14ac:dyDescent="0.3">
      <c r="B18" s="49"/>
      <c r="C18" s="64" t="s">
        <v>35</v>
      </c>
      <c r="D18" s="69">
        <f>ROUNDUP(Zucchero,0)</f>
        <v>10</v>
      </c>
      <c r="E18" s="28"/>
    </row>
    <row r="19" spans="2:5" x14ac:dyDescent="0.25">
      <c r="B19" s="51" t="s">
        <v>25</v>
      </c>
      <c r="C19" s="30" t="s">
        <v>6</v>
      </c>
      <c r="D19" s="29">
        <f>ROUNDUP(Sale,1)</f>
        <v>4.3</v>
      </c>
      <c r="E19" s="26"/>
    </row>
    <row r="20" spans="2:5" ht="18.75" thickBot="1" x14ac:dyDescent="0.3">
      <c r="B20" s="52"/>
      <c r="C20" s="31" t="s">
        <v>27</v>
      </c>
      <c r="D20" s="27">
        <f>ROUNDUP(Burro,0)</f>
        <v>10</v>
      </c>
      <c r="E20" s="47" t="s">
        <v>30</v>
      </c>
    </row>
    <row r="21" spans="2:5" ht="18.75" thickBot="1" x14ac:dyDescent="0.3">
      <c r="B21" s="73" t="s">
        <v>38</v>
      </c>
      <c r="C21" s="74" t="s">
        <v>37</v>
      </c>
      <c r="D21" s="27">
        <f>ROUNDUP(Cioccolato,0)</f>
        <v>38</v>
      </c>
      <c r="E21" s="47"/>
    </row>
    <row r="22" spans="2:5" s="39" customFormat="1" x14ac:dyDescent="0.25">
      <c r="B22" s="41"/>
    </row>
    <row r="23" spans="2:5" hidden="1" x14ac:dyDescent="0.25"/>
    <row r="24" spans="2:5" hidden="1" x14ac:dyDescent="0.25"/>
    <row r="25" spans="2:5" hidden="1" x14ac:dyDescent="0.25"/>
    <row r="26" spans="2:5" hidden="1" x14ac:dyDescent="0.25"/>
    <row r="27" spans="2:5" hidden="1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</sheetData>
  <sheetProtection algorithmName="SHA-512" hashValue="BkwN1E06H6E+ACJSkEqU8feYJBiKEKaA0d4hB1dua3GQ9+QAOuo01O6iXykSzHaaiEMpwtGTsya5DRG80RrFsQ==" saltValue="CHFWv1Q4YGxbKHIU2Y//Kg==" spinCount="100000" sheet="1" objects="1" scenarios="1"/>
  <mergeCells count="6">
    <mergeCell ref="B12:B13"/>
    <mergeCell ref="B14:B18"/>
    <mergeCell ref="B19:B20"/>
    <mergeCell ref="B11:E11"/>
    <mergeCell ref="C2:E2"/>
    <mergeCell ref="C3:E3"/>
  </mergeCells>
  <hyperlinks>
    <hyperlink ref="C3" r:id="rId1"/>
    <hyperlink ref="C2:E2" r:id="rId2" display="Panini dolci con gocce di cioccolato"/>
  </hyperlinks>
  <pageMargins left="0.75" right="0.75" top="1" bottom="1" header="0.5" footer="0.5"/>
  <pageSetup paperSize="9" scale="6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2</xdr:col>
                    <xdr:colOff>104775</xdr:colOff>
                    <xdr:row>7</xdr:row>
                    <xdr:rowOff>219075</xdr:rowOff>
                  </from>
                  <to>
                    <xdr:col>2</xdr:col>
                    <xdr:colOff>1628775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E17" sqref="E17"/>
    </sheetView>
  </sheetViews>
  <sheetFormatPr defaultRowHeight="14.25" x14ac:dyDescent="0.2"/>
  <cols>
    <col min="1" max="1" width="9.140625" style="1"/>
    <col min="2" max="2" width="25.140625" style="1" customWidth="1"/>
    <col min="3" max="3" width="9.28515625" style="1" bestFit="1" customWidth="1"/>
    <col min="4" max="4" width="9.7109375" style="1" bestFit="1" customWidth="1"/>
    <col min="5" max="5" width="10.140625" style="1" customWidth="1"/>
    <col min="6" max="6" width="2.140625" style="1" bestFit="1" customWidth="1"/>
    <col min="7" max="7" width="19.28515625" style="1" bestFit="1" customWidth="1"/>
    <col min="8" max="8" width="9.7109375" style="1" customWidth="1"/>
    <col min="9" max="9" width="17.85546875" style="1" customWidth="1"/>
    <col min="10" max="11" width="9.28515625" style="1" bestFit="1" customWidth="1"/>
    <col min="12" max="16384" width="9.140625" style="1"/>
  </cols>
  <sheetData>
    <row r="1" spans="2:8" ht="15" x14ac:dyDescent="0.25">
      <c r="B1" s="60" t="s">
        <v>32</v>
      </c>
      <c r="C1" s="60"/>
      <c r="D1" s="2"/>
      <c r="F1" s="60" t="s">
        <v>2</v>
      </c>
      <c r="G1" s="60"/>
      <c r="H1" s="60"/>
    </row>
    <row r="2" spans="2:8" x14ac:dyDescent="0.2">
      <c r="B2" s="17" t="s">
        <v>4</v>
      </c>
      <c r="C2" s="6">
        <f>TAmbiente</f>
        <v>20</v>
      </c>
      <c r="D2" s="4"/>
      <c r="F2" s="5">
        <v>1</v>
      </c>
      <c r="G2" s="17" t="s">
        <v>7</v>
      </c>
      <c r="H2" s="6">
        <v>1</v>
      </c>
    </row>
    <row r="3" spans="2:8" x14ac:dyDescent="0.2">
      <c r="B3" s="17" t="s">
        <v>5</v>
      </c>
      <c r="C3" s="6">
        <f>TFarina</f>
        <v>19</v>
      </c>
      <c r="D3" s="3"/>
      <c r="F3" s="5">
        <v>2</v>
      </c>
      <c r="G3" s="17" t="s">
        <v>8</v>
      </c>
      <c r="H3" s="6">
        <v>9</v>
      </c>
    </row>
    <row r="4" spans="2:8" x14ac:dyDescent="0.2">
      <c r="B4" s="17" t="s">
        <v>15</v>
      </c>
      <c r="C4" s="6">
        <f>MetodoA</f>
        <v>12</v>
      </c>
      <c r="D4" s="3"/>
      <c r="F4" s="5">
        <v>3</v>
      </c>
      <c r="G4" s="17" t="s">
        <v>9</v>
      </c>
      <c r="H4" s="6">
        <v>12</v>
      </c>
    </row>
    <row r="5" spans="2:8" ht="15" x14ac:dyDescent="0.25">
      <c r="B5" s="17" t="s">
        <v>14</v>
      </c>
      <c r="C5" s="6">
        <v>24</v>
      </c>
      <c r="D5" s="3"/>
      <c r="F5" s="5">
        <v>3</v>
      </c>
      <c r="G5" s="5"/>
      <c r="H5" s="7">
        <f>VLOOKUP(F5,F2:H4,3)</f>
        <v>12</v>
      </c>
    </row>
    <row r="6" spans="2:8" x14ac:dyDescent="0.2">
      <c r="B6" s="17" t="s">
        <v>31</v>
      </c>
      <c r="C6" s="6">
        <v>1</v>
      </c>
      <c r="D6" s="3"/>
    </row>
    <row r="7" spans="2:8" ht="15" x14ac:dyDescent="0.25">
      <c r="B7" s="5"/>
      <c r="C7" s="7">
        <f>ROUNDDOWN(C5*3-(C2+C3+C4),1)+C6</f>
        <v>22</v>
      </c>
      <c r="D7" s="3"/>
      <c r="E7" s="3"/>
    </row>
    <row r="8" spans="2:8" x14ac:dyDescent="0.2">
      <c r="E8" s="2"/>
    </row>
    <row r="9" spans="2:8" ht="15" customHeight="1" x14ac:dyDescent="0.25">
      <c r="B9" s="60" t="s">
        <v>17</v>
      </c>
      <c r="C9" s="60"/>
    </row>
    <row r="10" spans="2:8" x14ac:dyDescent="0.2">
      <c r="B10" s="18" t="s">
        <v>10</v>
      </c>
      <c r="C10" s="15">
        <v>40</v>
      </c>
    </row>
    <row r="11" spans="2:8" x14ac:dyDescent="0.2">
      <c r="B11" s="18" t="s">
        <v>0</v>
      </c>
      <c r="C11" s="8">
        <f>Classica</f>
        <v>12</v>
      </c>
    </row>
    <row r="12" spans="2:8" x14ac:dyDescent="0.2">
      <c r="B12" s="18" t="s">
        <v>12</v>
      </c>
      <c r="C12" s="15">
        <f>C10*C11</f>
        <v>480</v>
      </c>
    </row>
    <row r="13" spans="2:8" x14ac:dyDescent="0.2">
      <c r="B13" s="18" t="s">
        <v>11</v>
      </c>
      <c r="C13" s="16">
        <v>0.02</v>
      </c>
    </row>
    <row r="14" spans="2:8" ht="15" x14ac:dyDescent="0.25">
      <c r="B14" s="10"/>
      <c r="C14" s="11">
        <f>C12*(100%+C13)</f>
        <v>489.6</v>
      </c>
    </row>
    <row r="16" spans="2:8" ht="30.75" customHeight="1" x14ac:dyDescent="0.2">
      <c r="B16" s="61" t="s">
        <v>13</v>
      </c>
      <c r="C16" s="61"/>
      <c r="D16" s="61"/>
      <c r="E16" s="61"/>
    </row>
    <row r="17" spans="2:5" x14ac:dyDescent="0.2">
      <c r="B17" s="19" t="s">
        <v>3</v>
      </c>
      <c r="C17" s="12">
        <v>1000</v>
      </c>
      <c r="D17" s="13">
        <f>C17/$C$27</f>
        <v>0.50658561296859173</v>
      </c>
      <c r="E17" s="14">
        <f>ROUNDUP(C14*D17,-1)</f>
        <v>250</v>
      </c>
    </row>
    <row r="18" spans="2:5" x14ac:dyDescent="0.2">
      <c r="B18" s="19" t="s">
        <v>26</v>
      </c>
      <c r="C18" s="12">
        <v>550</v>
      </c>
      <c r="D18" s="13">
        <f>C18/$C$17</f>
        <v>0.55000000000000004</v>
      </c>
      <c r="E18" s="14">
        <f t="shared" ref="E18:E26" si="0">ROUNDUP($E$17*D18,1)</f>
        <v>137.5</v>
      </c>
    </row>
    <row r="19" spans="2:5" x14ac:dyDescent="0.2">
      <c r="B19" s="19" t="s">
        <v>28</v>
      </c>
      <c r="C19" s="12">
        <v>5</v>
      </c>
      <c r="D19" s="13">
        <f t="shared" ref="D18:D26" si="1">C19/$C$17</f>
        <v>5.0000000000000001E-3</v>
      </c>
      <c r="E19" s="14">
        <f t="shared" si="0"/>
        <v>1.3</v>
      </c>
    </row>
    <row r="20" spans="2:5" x14ac:dyDescent="0.2">
      <c r="B20" s="19" t="s">
        <v>34</v>
      </c>
      <c r="C20" s="12">
        <v>120</v>
      </c>
      <c r="D20" s="13">
        <f t="shared" si="1"/>
        <v>0.12</v>
      </c>
      <c r="E20" s="14">
        <f t="shared" si="0"/>
        <v>30</v>
      </c>
    </row>
    <row r="21" spans="2:5" x14ac:dyDescent="0.2">
      <c r="B21" s="20" t="s">
        <v>16</v>
      </c>
      <c r="C21" s="12">
        <v>12</v>
      </c>
      <c r="D21" s="13">
        <f t="shared" si="1"/>
        <v>1.2E-2</v>
      </c>
      <c r="E21" s="14">
        <f t="shared" si="0"/>
        <v>3</v>
      </c>
    </row>
    <row r="22" spans="2:5" x14ac:dyDescent="0.2">
      <c r="B22" s="19" t="s">
        <v>36</v>
      </c>
      <c r="C22" s="12">
        <v>40</v>
      </c>
      <c r="D22" s="13">
        <f t="shared" si="1"/>
        <v>0.04</v>
      </c>
      <c r="E22" s="14">
        <f t="shared" si="0"/>
        <v>10</v>
      </c>
    </row>
    <row r="23" spans="2:5" x14ac:dyDescent="0.2">
      <c r="B23" s="19" t="s">
        <v>35</v>
      </c>
      <c r="C23" s="12">
        <v>40</v>
      </c>
      <c r="D23" s="13">
        <f t="shared" si="1"/>
        <v>0.04</v>
      </c>
      <c r="E23" s="14">
        <f t="shared" si="0"/>
        <v>10</v>
      </c>
    </row>
    <row r="24" spans="2:5" x14ac:dyDescent="0.2">
      <c r="B24" s="19" t="s">
        <v>6</v>
      </c>
      <c r="C24" s="12">
        <v>17</v>
      </c>
      <c r="D24" s="13">
        <f t="shared" si="1"/>
        <v>1.7000000000000001E-2</v>
      </c>
      <c r="E24" s="14">
        <f t="shared" si="0"/>
        <v>4.3</v>
      </c>
    </row>
    <row r="25" spans="2:5" x14ac:dyDescent="0.2">
      <c r="B25" s="19" t="s">
        <v>27</v>
      </c>
      <c r="C25" s="12">
        <v>40</v>
      </c>
      <c r="D25" s="13">
        <f t="shared" si="1"/>
        <v>0.04</v>
      </c>
      <c r="E25" s="14">
        <f t="shared" si="0"/>
        <v>10</v>
      </c>
    </row>
    <row r="26" spans="2:5" x14ac:dyDescent="0.2">
      <c r="B26" s="19" t="s">
        <v>37</v>
      </c>
      <c r="C26" s="12">
        <v>150</v>
      </c>
      <c r="D26" s="13">
        <f t="shared" si="1"/>
        <v>0.15</v>
      </c>
      <c r="E26" s="14">
        <f t="shared" si="0"/>
        <v>37.5</v>
      </c>
    </row>
    <row r="27" spans="2:5" ht="15" x14ac:dyDescent="0.25">
      <c r="B27" s="5"/>
      <c r="C27" s="9">
        <f>SUM(C17:C26)</f>
        <v>1974</v>
      </c>
      <c r="D27" s="5"/>
      <c r="E27" s="11">
        <f>SUM(E17:E26)</f>
        <v>493.6</v>
      </c>
    </row>
  </sheetData>
  <mergeCells count="4">
    <mergeCell ref="B1:C1"/>
    <mergeCell ref="B9:C9"/>
    <mergeCell ref="B16:E16"/>
    <mergeCell ref="F1:H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16</vt:i4>
      </vt:variant>
    </vt:vector>
  </HeadingPairs>
  <TitlesOfParts>
    <vt:vector size="18" baseType="lpstr">
      <vt:lpstr>ing.pizza</vt:lpstr>
      <vt:lpstr>Calcoli</vt:lpstr>
      <vt:lpstr>Burro</vt:lpstr>
      <vt:lpstr>Cioccolato</vt:lpstr>
      <vt:lpstr>Classica</vt:lpstr>
      <vt:lpstr>Farina</vt:lpstr>
      <vt:lpstr>Latte</vt:lpstr>
      <vt:lpstr>Lievito</vt:lpstr>
      <vt:lpstr>Malto</vt:lpstr>
      <vt:lpstr>MetodoA</vt:lpstr>
      <vt:lpstr>Miele</vt:lpstr>
      <vt:lpstr>PanettoClassica</vt:lpstr>
      <vt:lpstr>Sale</vt:lpstr>
      <vt:lpstr>TAmbiente</vt:lpstr>
      <vt:lpstr>Tautolisi</vt:lpstr>
      <vt:lpstr>TFarina</vt:lpstr>
      <vt:lpstr>Uova</vt:lpstr>
      <vt:lpstr>Zucchero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Darkman</dc:creator>
  <cp:lastModifiedBy>SkyNet</cp:lastModifiedBy>
  <dcterms:created xsi:type="dcterms:W3CDTF">2014-11-04T11:48:52Z</dcterms:created>
  <dcterms:modified xsi:type="dcterms:W3CDTF">2016-09-05T20:00:09Z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Classica">
    <vt:lpwstr/>
  </property>
  <property fmtid="{D5CDD505-2E9C-101B-9397-08002B2CF9AE}" pid="3" name="PROP_TAmbiente">
    <vt:lpwstr/>
  </property>
  <property fmtid="{D5CDD505-2E9C-101B-9397-08002B2CF9AE}" pid="4" name="PROP_TFarina">
    <vt:lpwstr/>
  </property>
</Properties>
</file>